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Prace\SOUPIS PRACÍ - SPŠ Třebíč - víceúčelové hřiště a sportoviště\"/>
    </mc:Choice>
  </mc:AlternateContent>
  <xr:revisionPtr revIDLastSave="0" documentId="13_ncr:1_{DE30EEF1-EE52-4EE1-B688-03EA71E139EC}" xr6:coauthVersionLast="36" xr6:coauthVersionMax="36" xr10:uidLastSave="{00000000-0000-0000-0000-000000000000}"/>
  <bookViews>
    <workbookView xWindow="0" yWindow="0" windowWidth="28800" windowHeight="14025" activeTab="2" xr2:uid="{00000000-000D-0000-FFFF-FFFF00000000}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Pol'!$A$1:$U$28</definedName>
    <definedName name="_xlnm.Print_Area" localSheetId="0">Stavba!$A$1:$J$49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8" i="12" l="1"/>
  <c r="F39" i="1" s="1"/>
  <c r="F9" i="12"/>
  <c r="G9" i="12"/>
  <c r="I9" i="12"/>
  <c r="K9" i="12"/>
  <c r="O9" i="12"/>
  <c r="Q9" i="12"/>
  <c r="Q8" i="12" s="1"/>
  <c r="U9" i="12"/>
  <c r="U8" i="12" s="1"/>
  <c r="F10" i="12"/>
  <c r="G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3" i="12"/>
  <c r="G13" i="12" s="1"/>
  <c r="I13" i="12"/>
  <c r="I12" i="12" s="1"/>
  <c r="K13" i="12"/>
  <c r="O13" i="12"/>
  <c r="Q13" i="12"/>
  <c r="Q12" i="12" s="1"/>
  <c r="U13" i="12"/>
  <c r="F14" i="12"/>
  <c r="G14" i="12" s="1"/>
  <c r="M14" i="12" s="1"/>
  <c r="I14" i="12"/>
  <c r="K14" i="12"/>
  <c r="O14" i="12"/>
  <c r="Q14" i="12"/>
  <c r="U14" i="12"/>
  <c r="F15" i="12"/>
  <c r="G15" i="12" s="1"/>
  <c r="M15" i="12" s="1"/>
  <c r="I15" i="12"/>
  <c r="K15" i="12"/>
  <c r="O15" i="12"/>
  <c r="Q15" i="12"/>
  <c r="U15" i="12"/>
  <c r="F16" i="12"/>
  <c r="G16" i="12" s="1"/>
  <c r="M16" i="12" s="1"/>
  <c r="I16" i="12"/>
  <c r="K16" i="12"/>
  <c r="O16" i="12"/>
  <c r="Q16" i="12"/>
  <c r="U16" i="12"/>
  <c r="I18" i="1"/>
  <c r="I17" i="1"/>
  <c r="I16" i="1"/>
  <c r="G27" i="1"/>
  <c r="J28" i="1"/>
  <c r="J26" i="1"/>
  <c r="G38" i="1"/>
  <c r="F38" i="1"/>
  <c r="J23" i="1"/>
  <c r="J24" i="1"/>
  <c r="J25" i="1"/>
  <c r="J27" i="1"/>
  <c r="E24" i="1"/>
  <c r="E26" i="1"/>
  <c r="M10" i="12" l="1"/>
  <c r="AD18" i="12"/>
  <c r="G39" i="1" s="1"/>
  <c r="G40" i="1" s="1"/>
  <c r="G25" i="1" s="1"/>
  <c r="G26" i="1" s="1"/>
  <c r="F40" i="1"/>
  <c r="G23" i="1" s="1"/>
  <c r="G24" i="1" s="1"/>
  <c r="G29" i="1" s="1"/>
  <c r="O12" i="12"/>
  <c r="K12" i="12"/>
  <c r="O8" i="12"/>
  <c r="K8" i="12"/>
  <c r="U12" i="12"/>
  <c r="I8" i="12"/>
  <c r="G8" i="12"/>
  <c r="M13" i="12"/>
  <c r="M12" i="12" s="1"/>
  <c r="G12" i="12"/>
  <c r="I48" i="1" s="1"/>
  <c r="I19" i="1" s="1"/>
  <c r="M9" i="12"/>
  <c r="M8" i="12" s="1"/>
  <c r="I47" i="1" l="1"/>
  <c r="G18" i="12"/>
  <c r="G28" i="1"/>
  <c r="H39" i="1"/>
  <c r="H40" i="1" s="1"/>
  <c r="I39" i="1" l="1"/>
  <c r="I40" i="1" s="1"/>
  <c r="J39" i="1" s="1"/>
  <c r="J40" i="1" s="1"/>
  <c r="I49" i="1"/>
  <c r="I20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<sst xmlns="http://schemas.openxmlformats.org/spreadsheetml/2006/main" count="157" uniqueCount="104">
  <si>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</si>
  <si>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</si>
  <si>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</si>
  <si>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</si>
  <si>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</si>
  <si>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</si>
  <si>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</si>
  <si>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</si>
  <si>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</si>
  <si>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</si>
  <si>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</si>
  <si>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</si>
  <si>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</si>
  <si>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</si>
  <si>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</si>
  <si>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</si>
  <si>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</si>
  <si>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</si>
  <si>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</si>
  <si>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</si>
  <si>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</si>
  <si>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</si>
  <si>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</si>
  <si>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</si>
  <si>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</si>
  <si>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</si>
  <si>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</si>
  <si>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</si>
  <si>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</si>
  <si>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</si>
  <si>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</si>
  <si>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</si>
  <si>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</si>
  <si>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</si>
  <si>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</si>
  <si>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</si>
  <si>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</si>
  <si>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</si>
  <si>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</si>
  <si>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</si>
  <si>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</si>
  <si>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</si>
  <si>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</si>
  <si>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SPŠ Třebíč - víceúčelové hřiště a sportoviště</t>
  </si>
  <si>
    <t>Rozpočet</t>
  </si>
  <si>
    <t>Celkem za stavbu</t>
  </si>
  <si>
    <t>CZK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</si>
  <si>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</si>
  <si>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</si>
  <si>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</si>
  <si>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</si>
  <si>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</si>
  <si>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</si>
  <si>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</si>
  <si>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</si>
  <si>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</si>
  <si>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</si>
  <si>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</si>
  <si>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</si>
  <si>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</si>
  <si>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</si>
  <si>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</si>
  <si>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</si>
  <si>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</si>
  <si>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</si>
  <si>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</si>
  <si>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</si>
  <si>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</si>
  <si>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</si>
  <si>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</si>
  <si>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</si>
  <si>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</si>
  <si>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</si>
  <si>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</si>
  <si>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</si>
  <si>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</si>
  <si>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</si>
  <si>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</si>
  <si>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00524  R</t>
  </si>
  <si>
    <t>Zkouška podloží statická zátěžová</t>
  </si>
  <si>
    <t>Soubor</t>
  </si>
  <si>
    <t>POL1_0</t>
  </si>
  <si>
    <t>00526  R</t>
  </si>
  <si>
    <t>Zkouška podloží dynamická (rázová)</t>
  </si>
  <si>
    <t>005241010R</t>
  </si>
  <si>
    <t>Dokumentace skutečného provedení</t>
  </si>
  <si>
    <t>005111010R</t>
  </si>
  <si>
    <t xml:space="preserve">Vytýčení stavby před výstavbou </t>
  </si>
  <si>
    <t>005111021R</t>
  </si>
  <si>
    <t>Vytyčení inženýrských sítí</t>
  </si>
  <si>
    <t>005121019R</t>
  </si>
  <si>
    <t>Zařízení staveniště, vybudování, provoz, odstranění</t>
  </si>
  <si>
    <t>005241020R</t>
  </si>
  <si>
    <t xml:space="preserve">Geodetické zaměření skutečného provedení  </t>
  </si>
  <si>
    <t/>
  </si>
  <si>
    <t>SUM</t>
  </si>
  <si>
    <t>Poznámky uchazeče k zadání</t>
  </si>
  <si>
    <t>POPUZIV</t>
  </si>
  <si>
    <t>END</t>
  </si>
  <si>
    <t>SO 00 Vedlejší a ostatní náklady</t>
  </si>
  <si>
    <t>Střední průmyslová škola Třebíč</t>
  </si>
  <si>
    <t>Manželů Curieových 734, Třebíč 674 01</t>
  </si>
  <si>
    <t>66610702</t>
  </si>
  <si>
    <t>CZ66610702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</si>
</sst>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2" borderId="39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54" xfId="0" applyFill="1" applyBorder="1" applyAlignment="1">
      <alignment vertical="top"/>
    </xf>
    <xf numFmtId="164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9" xfId="0" applyNumberFormat="1" applyFont="1" applyFill="1" applyBorder="1" applyAlignment="1"/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2"/>
  <sheetViews>
    <sheetView showGridLines="0" topLeftCell="B1" zoomScaleNormal="100" zoomScaleSheetLayoutView="75" workbookViewId="0">
      <selection activeCell="B15" sqref="B15:J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07" t="s">
        <v>40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">
      <c r="A2" s="4"/>
      <c r="B2" s="79" t="s">
        <v>38</v>
      </c>
      <c r="C2" s="80"/>
      <c r="D2" s="216" t="s">
        <v>43</v>
      </c>
      <c r="E2" s="217"/>
      <c r="F2" s="217"/>
      <c r="G2" s="217"/>
      <c r="H2" s="217"/>
      <c r="I2" s="217"/>
      <c r="J2" s="218"/>
      <c r="O2" s="2"/>
    </row>
    <row r="3" spans="1:15" ht="22.15" customHeight="1" x14ac:dyDescent="0.2">
      <c r="A3" s="4"/>
      <c r="B3" s="81" t="s">
        <v>41</v>
      </c>
      <c r="C3" s="82"/>
      <c r="D3" s="223" t="s">
        <v>99</v>
      </c>
      <c r="E3" s="224"/>
      <c r="F3" s="224"/>
      <c r="G3" s="224"/>
      <c r="H3" s="224"/>
      <c r="I3" s="224"/>
      <c r="J3" s="225"/>
    </row>
    <row r="4" spans="1:15" ht="24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100</v>
      </c>
      <c r="E5" s="25"/>
      <c r="F5" s="25"/>
      <c r="G5" s="25"/>
      <c r="H5" s="27" t="s">
        <v>33</v>
      </c>
      <c r="I5" s="89" t="s">
        <v>102</v>
      </c>
      <c r="J5" s="11"/>
    </row>
    <row r="6" spans="1:15" ht="15.75" customHeight="1" x14ac:dyDescent="0.2">
      <c r="A6" s="4"/>
      <c r="B6" s="39"/>
      <c r="C6" s="25"/>
      <c r="D6" s="89" t="s">
        <v>101</v>
      </c>
      <c r="E6" s="25"/>
      <c r="F6" s="25"/>
      <c r="G6" s="25"/>
      <c r="H6" s="27" t="s">
        <v>34</v>
      </c>
      <c r="I6" s="89" t="s">
        <v>103</v>
      </c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15"/>
      <c r="E11" s="215"/>
      <c r="F11" s="215"/>
      <c r="G11" s="215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38"/>
      <c r="E12" s="238"/>
      <c r="F12" s="238"/>
      <c r="G12" s="238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39"/>
      <c r="E13" s="239"/>
      <c r="F13" s="239"/>
      <c r="G13" s="239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198"/>
      <c r="F15" s="198"/>
      <c r="G15" s="236"/>
      <c r="H15" s="236"/>
      <c r="I15" s="236" t="s">
        <v>28</v>
      </c>
      <c r="J15" s="237"/>
    </row>
    <row r="16" spans="1:15" ht="23.25" customHeight="1" x14ac:dyDescent="0.2">
      <c r="A16" s="136" t="s">
        <v>23</v>
      </c>
      <c r="B16" s="137" t="s">
        <v>23</v>
      </c>
      <c r="C16" s="56"/>
      <c r="D16" s="57"/>
      <c r="E16" s="195"/>
      <c r="F16" s="197"/>
      <c r="G16" s="195"/>
      <c r="H16" s="197"/>
      <c r="I16" s="195">
        <f>SUMIF(F47:F48,A16,I47:I48)+SUMIF(F47:F48,"PSU",I47:I48)</f>
        <v>0</v>
      </c>
      <c r="J16" s="196"/>
    </row>
    <row r="17" spans="1:10" ht="23.25" customHeight="1" x14ac:dyDescent="0.2">
      <c r="A17" s="136" t="s">
        <v>24</v>
      </c>
      <c r="B17" s="137" t="s">
        <v>24</v>
      </c>
      <c r="C17" s="56"/>
      <c r="D17" s="57"/>
      <c r="E17" s="195"/>
      <c r="F17" s="197"/>
      <c r="G17" s="195"/>
      <c r="H17" s="197"/>
      <c r="I17" s="195">
        <f>SUMIF(F47:F48,A17,I47:I48)</f>
        <v>0</v>
      </c>
      <c r="J17" s="196"/>
    </row>
    <row r="18" spans="1:10" ht="23.25" customHeight="1" x14ac:dyDescent="0.2">
      <c r="A18" s="136" t="s">
        <v>25</v>
      </c>
      <c r="B18" s="137" t="s">
        <v>25</v>
      </c>
      <c r="C18" s="56"/>
      <c r="D18" s="57"/>
      <c r="E18" s="195"/>
      <c r="F18" s="197"/>
      <c r="G18" s="195"/>
      <c r="H18" s="197"/>
      <c r="I18" s="195">
        <f>SUMIF(F47:F48,A18,I47:I48)</f>
        <v>0</v>
      </c>
      <c r="J18" s="196"/>
    </row>
    <row r="19" spans="1:10" ht="23.25" customHeight="1" x14ac:dyDescent="0.2">
      <c r="A19" s="136" t="s">
        <v>50</v>
      </c>
      <c r="B19" s="137" t="s">
        <v>26</v>
      </c>
      <c r="C19" s="56"/>
      <c r="D19" s="57"/>
      <c r="E19" s="195"/>
      <c r="F19" s="197"/>
      <c r="G19" s="195"/>
      <c r="H19" s="197"/>
      <c r="I19" s="195">
        <f>SUMIF(F47:F48,A19,I47:I48)</f>
        <v>0</v>
      </c>
      <c r="J19" s="196"/>
    </row>
    <row r="20" spans="1:10" ht="23.25" customHeight="1" x14ac:dyDescent="0.2">
      <c r="A20" s="136" t="s">
        <v>49</v>
      </c>
      <c r="B20" s="137" t="s">
        <v>27</v>
      </c>
      <c r="C20" s="56"/>
      <c r="D20" s="57"/>
      <c r="E20" s="195"/>
      <c r="F20" s="197"/>
      <c r="G20" s="195"/>
      <c r="H20" s="197"/>
      <c r="I20" s="195">
        <f>SUMIF(F47:F48,A20,I47:I48)</f>
        <v>0</v>
      </c>
      <c r="J20" s="196"/>
    </row>
    <row r="21" spans="1:10" ht="23.25" customHeight="1" x14ac:dyDescent="0.2">
      <c r="A21" s="4"/>
      <c r="B21" s="72" t="s">
        <v>28</v>
      </c>
      <c r="C21" s="73"/>
      <c r="D21" s="74"/>
      <c r="E21" s="204"/>
      <c r="F21" s="214"/>
      <c r="G21" s="204"/>
      <c r="H21" s="214"/>
      <c r="I21" s="204">
        <f>SUM(I16:J20)</f>
        <v>0</v>
      </c>
      <c r="J21" s="205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02">
        <f>ZakladDPHSniVypocet</f>
        <v>0</v>
      </c>
      <c r="H23" s="203"/>
      <c r="I23" s="20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00">
        <f>ZakladDPHSni*SazbaDPH1/100</f>
        <v>0</v>
      </c>
      <c r="H24" s="201"/>
      <c r="I24" s="201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02">
        <f>ZakladDPHZaklVypocet</f>
        <v>0</v>
      </c>
      <c r="H25" s="203"/>
      <c r="I25" s="20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10">
        <f>ZakladDPHZakl*SazbaDPH2/100</f>
        <v>0</v>
      </c>
      <c r="H26" s="211"/>
      <c r="I26" s="211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12">
        <f>0</f>
        <v>0</v>
      </c>
      <c r="H27" s="212"/>
      <c r="I27" s="212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35">
        <f>ZakladDPHSniVypocet+ZakladDPHZaklVypocet</f>
        <v>0</v>
      </c>
      <c r="H28" s="235"/>
      <c r="I28" s="235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13">
        <f>ZakladDPHSni+DPHSni+ZakladDPHZakl+DPHZakl+Zaokrouhleni</f>
        <v>0</v>
      </c>
      <c r="H29" s="213"/>
      <c r="I29" s="213"/>
      <c r="J29" s="117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06"/>
      <c r="E34" s="206"/>
      <c r="F34" s="30"/>
      <c r="G34" s="206"/>
      <c r="H34" s="206"/>
      <c r="I34" s="206"/>
      <c r="J34" s="36"/>
    </row>
    <row r="35" spans="1:10" ht="12.75" customHeight="1" x14ac:dyDescent="0.2">
      <c r="A35" s="4"/>
      <c r="B35" s="4"/>
      <c r="C35" s="5"/>
      <c r="D35" s="199" t="s">
        <v>2</v>
      </c>
      <c r="E35" s="199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44</v>
      </c>
      <c r="C39" s="226" t="s">
        <v>43</v>
      </c>
      <c r="D39" s="227"/>
      <c r="E39" s="227"/>
      <c r="F39" s="106">
        <f>'Rozpočet Pol'!AC18</f>
        <v>0</v>
      </c>
      <c r="G39" s="107">
        <f>'Rozpočet Pol'!AD18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28" t="s">
        <v>45</v>
      </c>
      <c r="C40" s="229"/>
      <c r="D40" s="229"/>
      <c r="E40" s="230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47</v>
      </c>
    </row>
    <row r="46" spans="1:10" ht="25.5" customHeight="1" x14ac:dyDescent="0.2">
      <c r="A46" s="119"/>
      <c r="B46" s="122" t="s">
        <v>16</v>
      </c>
      <c r="C46" s="122" t="s">
        <v>5</v>
      </c>
      <c r="D46" s="123"/>
      <c r="E46" s="123"/>
      <c r="F46" s="126" t="s">
        <v>48</v>
      </c>
      <c r="G46" s="126"/>
      <c r="H46" s="126"/>
      <c r="I46" s="231" t="s">
        <v>28</v>
      </c>
      <c r="J46" s="231"/>
    </row>
    <row r="47" spans="1:10" ht="25.5" customHeight="1" x14ac:dyDescent="0.2">
      <c r="A47" s="120"/>
      <c r="B47" s="127" t="s">
        <v>49</v>
      </c>
      <c r="C47" s="233" t="s">
        <v>27</v>
      </c>
      <c r="D47" s="234"/>
      <c r="E47" s="234"/>
      <c r="F47" s="129" t="s">
        <v>49</v>
      </c>
      <c r="G47" s="130"/>
      <c r="H47" s="130"/>
      <c r="I47" s="232">
        <f>'Rozpočet Pol'!G8</f>
        <v>0</v>
      </c>
      <c r="J47" s="232"/>
    </row>
    <row r="48" spans="1:10" ht="25.5" customHeight="1" x14ac:dyDescent="0.2">
      <c r="A48" s="120"/>
      <c r="B48" s="128" t="s">
        <v>50</v>
      </c>
      <c r="C48" s="220" t="s">
        <v>26</v>
      </c>
      <c r="D48" s="221"/>
      <c r="E48" s="221"/>
      <c r="F48" s="131" t="s">
        <v>50</v>
      </c>
      <c r="G48" s="132"/>
      <c r="H48" s="132"/>
      <c r="I48" s="219">
        <f>'Rozpočet Pol'!G12</f>
        <v>0</v>
      </c>
      <c r="J48" s="219"/>
    </row>
    <row r="49" spans="1:10" ht="25.5" customHeight="1" x14ac:dyDescent="0.2">
      <c r="A49" s="121"/>
      <c r="B49" s="124" t="s">
        <v>1</v>
      </c>
      <c r="C49" s="124"/>
      <c r="D49" s="125"/>
      <c r="E49" s="125"/>
      <c r="F49" s="133"/>
      <c r="G49" s="134"/>
      <c r="H49" s="134"/>
      <c r="I49" s="222">
        <f>SUM(I47:I48)</f>
        <v>0</v>
      </c>
      <c r="J49" s="222"/>
    </row>
    <row r="50" spans="1:10" x14ac:dyDescent="0.2">
      <c r="F50" s="135"/>
      <c r="G50" s="94"/>
      <c r="H50" s="135"/>
      <c r="I50" s="94"/>
      <c r="J50" s="94"/>
    </row>
    <row r="51" spans="1:10" x14ac:dyDescent="0.2">
      <c r="F51" s="135"/>
      <c r="G51" s="94"/>
      <c r="H51" s="135"/>
      <c r="I51" s="94"/>
      <c r="J51" s="94"/>
    </row>
    <row r="52" spans="1:10" x14ac:dyDescent="0.2">
      <c r="F52" s="135"/>
      <c r="G52" s="94"/>
      <c r="H52" s="135"/>
      <c r="I52" s="94"/>
      <c r="J52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8:J48"/>
    <mergeCell ref="C48:E48"/>
    <mergeCell ref="I49:J49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77" t="s">
        <v>39</v>
      </c>
      <c r="B2" s="76"/>
      <c r="C2" s="242"/>
      <c r="D2" s="242"/>
      <c r="E2" s="242"/>
      <c r="F2" s="242"/>
      <c r="G2" s="243"/>
    </row>
    <row r="3" spans="1:7" ht="24.95" hidden="1" customHeight="1" x14ac:dyDescent="0.2">
      <c r="A3" s="77" t="s">
        <v>7</v>
      </c>
      <c r="B3" s="76"/>
      <c r="C3" s="242"/>
      <c r="D3" s="242"/>
      <c r="E3" s="242"/>
      <c r="F3" s="242"/>
      <c r="G3" s="243"/>
    </row>
    <row r="4" spans="1:7" ht="24.95" hidden="1" customHeight="1" x14ac:dyDescent="0.2">
      <c r="A4" s="77" t="s">
        <v>8</v>
      </c>
      <c r="B4" s="76"/>
      <c r="C4" s="242"/>
      <c r="D4" s="242"/>
      <c r="E4" s="242"/>
      <c r="F4" s="242"/>
      <c r="G4" s="24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28"/>
  <sheetViews>
    <sheetView tabSelected="1" workbookViewId="0">
      <selection activeCell="F28" sqref="F28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6" t="s">
        <v>6</v>
      </c>
      <c r="B1" s="256"/>
      <c r="C1" s="256"/>
      <c r="D1" s="256"/>
      <c r="E1" s="256"/>
      <c r="F1" s="256"/>
      <c r="G1" s="256"/>
      <c r="AE1" t="s">
        <v>52</v>
      </c>
    </row>
    <row r="2" spans="1:60" ht="25.15" customHeight="1" x14ac:dyDescent="0.2">
      <c r="A2" s="138" t="s">
        <v>51</v>
      </c>
      <c r="B2" s="192"/>
      <c r="C2" s="257" t="s">
        <v>43</v>
      </c>
      <c r="D2" s="258"/>
      <c r="E2" s="258"/>
      <c r="F2" s="258"/>
      <c r="G2" s="259"/>
      <c r="AE2" t="s">
        <v>53</v>
      </c>
    </row>
    <row r="3" spans="1:60" ht="25.15" hidden="1" customHeight="1" x14ac:dyDescent="0.2">
      <c r="A3" s="139" t="s">
        <v>7</v>
      </c>
      <c r="B3" s="193"/>
      <c r="C3" s="260"/>
      <c r="D3" s="261"/>
      <c r="E3" s="261"/>
      <c r="F3" s="261"/>
      <c r="G3" s="262"/>
      <c r="AE3" t="s">
        <v>54</v>
      </c>
    </row>
    <row r="4" spans="1:60" ht="25.15" hidden="1" customHeight="1" x14ac:dyDescent="0.2">
      <c r="A4" s="139" t="s">
        <v>8</v>
      </c>
      <c r="B4" s="193"/>
      <c r="C4" s="260"/>
      <c r="D4" s="261"/>
      <c r="E4" s="261"/>
      <c r="F4" s="261"/>
      <c r="G4" s="262"/>
      <c r="AE4" t="s">
        <v>55</v>
      </c>
    </row>
    <row r="5" spans="1:60" hidden="1" x14ac:dyDescent="0.2">
      <c r="A5" s="140" t="s">
        <v>56</v>
      </c>
      <c r="B5" s="141"/>
      <c r="C5" s="142"/>
      <c r="D5" s="143"/>
      <c r="E5" s="143"/>
      <c r="F5" s="143"/>
      <c r="G5" s="144"/>
      <c r="AE5" t="s">
        <v>57</v>
      </c>
    </row>
    <row r="7" spans="1:60" ht="38.25" x14ac:dyDescent="0.2">
      <c r="A7" s="149" t="s">
        <v>58</v>
      </c>
      <c r="B7" s="150" t="s">
        <v>59</v>
      </c>
      <c r="C7" s="150" t="s">
        <v>60</v>
      </c>
      <c r="D7" s="149" t="s">
        <v>61</v>
      </c>
      <c r="E7" s="149" t="s">
        <v>62</v>
      </c>
      <c r="F7" s="145" t="s">
        <v>63</v>
      </c>
      <c r="G7" s="166" t="s">
        <v>28</v>
      </c>
      <c r="H7" s="167" t="s">
        <v>29</v>
      </c>
      <c r="I7" s="167" t="s">
        <v>64</v>
      </c>
      <c r="J7" s="167" t="s">
        <v>30</v>
      </c>
      <c r="K7" s="167" t="s">
        <v>65</v>
      </c>
      <c r="L7" s="167" t="s">
        <v>66</v>
      </c>
      <c r="M7" s="167" t="s">
        <v>67</v>
      </c>
      <c r="N7" s="167" t="s">
        <v>68</v>
      </c>
      <c r="O7" s="167" t="s">
        <v>69</v>
      </c>
      <c r="P7" s="167" t="s">
        <v>70</v>
      </c>
      <c r="Q7" s="167" t="s">
        <v>71</v>
      </c>
      <c r="R7" s="167" t="s">
        <v>72</v>
      </c>
      <c r="S7" s="167" t="s">
        <v>73</v>
      </c>
      <c r="T7" s="167" t="s">
        <v>74</v>
      </c>
      <c r="U7" s="152" t="s">
        <v>75</v>
      </c>
    </row>
    <row r="8" spans="1:60" x14ac:dyDescent="0.2">
      <c r="A8" s="168" t="s">
        <v>76</v>
      </c>
      <c r="B8" s="169" t="s">
        <v>49</v>
      </c>
      <c r="C8" s="170" t="s">
        <v>27</v>
      </c>
      <c r="D8" s="171"/>
      <c r="E8" s="172"/>
      <c r="F8" s="173"/>
      <c r="G8" s="173">
        <f>SUMIF(AE9:AE11,"&lt;&gt;NOR",G9:G11)</f>
        <v>0</v>
      </c>
      <c r="H8" s="173"/>
      <c r="I8" s="173">
        <f>SUM(I9:I11)</f>
        <v>0</v>
      </c>
      <c r="J8" s="173"/>
      <c r="K8" s="173">
        <f>SUM(K9:K11)</f>
        <v>0</v>
      </c>
      <c r="L8" s="173"/>
      <c r="M8" s="173">
        <f>SUM(M9:M11)</f>
        <v>0</v>
      </c>
      <c r="N8" s="151"/>
      <c r="O8" s="151">
        <f>SUM(O9:O11)</f>
        <v>0</v>
      </c>
      <c r="P8" s="151"/>
      <c r="Q8" s="151">
        <f>SUM(Q9:Q11)</f>
        <v>0</v>
      </c>
      <c r="R8" s="151"/>
      <c r="S8" s="151"/>
      <c r="T8" s="168"/>
      <c r="U8" s="151">
        <f>SUM(U9:U11)</f>
        <v>0</v>
      </c>
      <c r="AE8" t="s">
        <v>77</v>
      </c>
    </row>
    <row r="9" spans="1:60" outlineLevel="1" x14ac:dyDescent="0.2">
      <c r="A9" s="147">
        <v>1</v>
      </c>
      <c r="B9" s="153" t="s">
        <v>78</v>
      </c>
      <c r="C9" s="186" t="s">
        <v>79</v>
      </c>
      <c r="D9" s="155" t="s">
        <v>80</v>
      </c>
      <c r="E9" s="161">
        <v>9</v>
      </c>
      <c r="F9" s="163">
        <f>H9+J9</f>
        <v>0</v>
      </c>
      <c r="G9" s="164">
        <f>ROUND(E9*F9,2)</f>
        <v>0</v>
      </c>
      <c r="H9" s="164"/>
      <c r="I9" s="164">
        <f>ROUND(E9*H9,2)</f>
        <v>0</v>
      </c>
      <c r="J9" s="164"/>
      <c r="K9" s="164">
        <f>ROUND(E9*J9,2)</f>
        <v>0</v>
      </c>
      <c r="L9" s="164">
        <v>21</v>
      </c>
      <c r="M9" s="164">
        <f>G9*(1+L9/100)</f>
        <v>0</v>
      </c>
      <c r="N9" s="156">
        <v>0</v>
      </c>
      <c r="O9" s="156">
        <f>ROUND(E9*N9,5)</f>
        <v>0</v>
      </c>
      <c r="P9" s="156">
        <v>0</v>
      </c>
      <c r="Q9" s="156">
        <f>ROUND(E9*P9,5)</f>
        <v>0</v>
      </c>
      <c r="R9" s="156"/>
      <c r="S9" s="156"/>
      <c r="T9" s="157">
        <v>0</v>
      </c>
      <c r="U9" s="156">
        <f>ROUND(E9*T9,2)</f>
        <v>0</v>
      </c>
      <c r="V9" s="146"/>
      <c r="W9" s="146"/>
      <c r="X9" s="146"/>
      <c r="Y9" s="146"/>
      <c r="Z9" s="146"/>
      <c r="AA9" s="146"/>
      <c r="AB9" s="146"/>
      <c r="AC9" s="146"/>
      <c r="AD9" s="146"/>
      <c r="AE9" s="146" t="s">
        <v>81</v>
      </c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7">
        <v>2</v>
      </c>
      <c r="B10" s="153" t="s">
        <v>82</v>
      </c>
      <c r="C10" s="186" t="s">
        <v>83</v>
      </c>
      <c r="D10" s="155" t="s">
        <v>80</v>
      </c>
      <c r="E10" s="161">
        <v>10</v>
      </c>
      <c r="F10" s="163">
        <f>H10+J10</f>
        <v>0</v>
      </c>
      <c r="G10" s="164">
        <f>ROUND(E10*F10,2)</f>
        <v>0</v>
      </c>
      <c r="H10" s="164"/>
      <c r="I10" s="164">
        <f>ROUND(E10*H10,2)</f>
        <v>0</v>
      </c>
      <c r="J10" s="164"/>
      <c r="K10" s="164">
        <f>ROUND(E10*J10,2)</f>
        <v>0</v>
      </c>
      <c r="L10" s="164">
        <v>21</v>
      </c>
      <c r="M10" s="164">
        <f>G10*(1+L10/100)</f>
        <v>0</v>
      </c>
      <c r="N10" s="156">
        <v>0</v>
      </c>
      <c r="O10" s="156">
        <f>ROUND(E10*N10,5)</f>
        <v>0</v>
      </c>
      <c r="P10" s="156">
        <v>0</v>
      </c>
      <c r="Q10" s="156">
        <f>ROUND(E10*P10,5)</f>
        <v>0</v>
      </c>
      <c r="R10" s="156"/>
      <c r="S10" s="156"/>
      <c r="T10" s="157">
        <v>0</v>
      </c>
      <c r="U10" s="156">
        <f>ROUND(E10*T10,2)</f>
        <v>0</v>
      </c>
      <c r="V10" s="146"/>
      <c r="W10" s="146"/>
      <c r="X10" s="146"/>
      <c r="Y10" s="146"/>
      <c r="Z10" s="146"/>
      <c r="AA10" s="146"/>
      <c r="AB10" s="146"/>
      <c r="AC10" s="146"/>
      <c r="AD10" s="146"/>
      <c r="AE10" s="146" t="s">
        <v>81</v>
      </c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47">
        <v>3</v>
      </c>
      <c r="B11" s="153" t="s">
        <v>84</v>
      </c>
      <c r="C11" s="186" t="s">
        <v>85</v>
      </c>
      <c r="D11" s="155" t="s">
        <v>80</v>
      </c>
      <c r="E11" s="161">
        <v>1</v>
      </c>
      <c r="F11" s="163">
        <f>H11+J11</f>
        <v>0</v>
      </c>
      <c r="G11" s="164">
        <f>ROUND(E11*F11,2)</f>
        <v>0</v>
      </c>
      <c r="H11" s="164"/>
      <c r="I11" s="164">
        <f>ROUND(E11*H11,2)</f>
        <v>0</v>
      </c>
      <c r="J11" s="164"/>
      <c r="K11" s="164">
        <f>ROUND(E11*J11,2)</f>
        <v>0</v>
      </c>
      <c r="L11" s="164">
        <v>21</v>
      </c>
      <c r="M11" s="164">
        <f>G11*(1+L11/100)</f>
        <v>0</v>
      </c>
      <c r="N11" s="156">
        <v>0</v>
      </c>
      <c r="O11" s="156">
        <f>ROUND(E11*N11,5)</f>
        <v>0</v>
      </c>
      <c r="P11" s="156">
        <v>0</v>
      </c>
      <c r="Q11" s="156">
        <f>ROUND(E11*P11,5)</f>
        <v>0</v>
      </c>
      <c r="R11" s="156"/>
      <c r="S11" s="156"/>
      <c r="T11" s="157">
        <v>0</v>
      </c>
      <c r="U11" s="156">
        <f>ROUND(E11*T11,2)</f>
        <v>0</v>
      </c>
      <c r="V11" s="146"/>
      <c r="W11" s="146"/>
      <c r="X11" s="146"/>
      <c r="Y11" s="146"/>
      <c r="Z11" s="146"/>
      <c r="AA11" s="146"/>
      <c r="AB11" s="146"/>
      <c r="AC11" s="146"/>
      <c r="AD11" s="146"/>
      <c r="AE11" s="146" t="s">
        <v>81</v>
      </c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x14ac:dyDescent="0.2">
      <c r="A12" s="148" t="s">
        <v>76</v>
      </c>
      <c r="B12" s="154" t="s">
        <v>50</v>
      </c>
      <c r="C12" s="187" t="s">
        <v>26</v>
      </c>
      <c r="D12" s="158"/>
      <c r="E12" s="162"/>
      <c r="F12" s="165"/>
      <c r="G12" s="165">
        <f>SUMIF(AE13:AE16,"&lt;&gt;NOR",G13:G16)</f>
        <v>0</v>
      </c>
      <c r="H12" s="165"/>
      <c r="I12" s="165">
        <f>SUM(I13:I16)</f>
        <v>0</v>
      </c>
      <c r="J12" s="165"/>
      <c r="K12" s="165">
        <f>SUM(K13:K16)</f>
        <v>0</v>
      </c>
      <c r="L12" s="165"/>
      <c r="M12" s="165">
        <f>SUM(M13:M16)</f>
        <v>0</v>
      </c>
      <c r="N12" s="159"/>
      <c r="O12" s="159">
        <f>SUM(O13:O16)</f>
        <v>0</v>
      </c>
      <c r="P12" s="159"/>
      <c r="Q12" s="159">
        <f>SUM(Q13:Q16)</f>
        <v>0</v>
      </c>
      <c r="R12" s="159"/>
      <c r="S12" s="159"/>
      <c r="T12" s="160"/>
      <c r="U12" s="159">
        <f>SUM(U13:U16)</f>
        <v>0</v>
      </c>
      <c r="AE12" t="s">
        <v>77</v>
      </c>
    </row>
    <row r="13" spans="1:60" outlineLevel="1" x14ac:dyDescent="0.2">
      <c r="A13" s="147">
        <v>4</v>
      </c>
      <c r="B13" s="153" t="s">
        <v>86</v>
      </c>
      <c r="C13" s="186" t="s">
        <v>87</v>
      </c>
      <c r="D13" s="155" t="s">
        <v>80</v>
      </c>
      <c r="E13" s="161">
        <v>1</v>
      </c>
      <c r="F13" s="163">
        <f>H13+J13</f>
        <v>0</v>
      </c>
      <c r="G13" s="164">
        <f>ROUND(E13*F13,2)</f>
        <v>0</v>
      </c>
      <c r="H13" s="164"/>
      <c r="I13" s="164">
        <f>ROUND(E13*H13,2)</f>
        <v>0</v>
      </c>
      <c r="J13" s="164"/>
      <c r="K13" s="164">
        <f>ROUND(E13*J13,2)</f>
        <v>0</v>
      </c>
      <c r="L13" s="164">
        <v>21</v>
      </c>
      <c r="M13" s="164">
        <f>G13*(1+L13/100)</f>
        <v>0</v>
      </c>
      <c r="N13" s="156">
        <v>0</v>
      </c>
      <c r="O13" s="156">
        <f>ROUND(E13*N13,5)</f>
        <v>0</v>
      </c>
      <c r="P13" s="156">
        <v>0</v>
      </c>
      <c r="Q13" s="156">
        <f>ROUND(E13*P13,5)</f>
        <v>0</v>
      </c>
      <c r="R13" s="156"/>
      <c r="S13" s="156"/>
      <c r="T13" s="157">
        <v>0</v>
      </c>
      <c r="U13" s="156">
        <f>ROUND(E13*T13,2)</f>
        <v>0</v>
      </c>
      <c r="V13" s="146"/>
      <c r="W13" s="146"/>
      <c r="X13" s="146"/>
      <c r="Y13" s="146"/>
      <c r="Z13" s="146"/>
      <c r="AA13" s="146"/>
      <c r="AB13" s="146"/>
      <c r="AC13" s="146"/>
      <c r="AD13" s="146"/>
      <c r="AE13" s="146" t="s">
        <v>81</v>
      </c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47">
        <v>5</v>
      </c>
      <c r="B14" s="153" t="s">
        <v>88</v>
      </c>
      <c r="C14" s="186" t="s">
        <v>89</v>
      </c>
      <c r="D14" s="155" t="s">
        <v>80</v>
      </c>
      <c r="E14" s="161">
        <v>1</v>
      </c>
      <c r="F14" s="163">
        <f>H14+J14</f>
        <v>0</v>
      </c>
      <c r="G14" s="164">
        <f>ROUND(E14*F14,2)</f>
        <v>0</v>
      </c>
      <c r="H14" s="164"/>
      <c r="I14" s="164">
        <f>ROUND(E14*H14,2)</f>
        <v>0</v>
      </c>
      <c r="J14" s="164"/>
      <c r="K14" s="164">
        <f>ROUND(E14*J14,2)</f>
        <v>0</v>
      </c>
      <c r="L14" s="164">
        <v>21</v>
      </c>
      <c r="M14" s="164">
        <f>G14*(1+L14/100)</f>
        <v>0</v>
      </c>
      <c r="N14" s="156">
        <v>0</v>
      </c>
      <c r="O14" s="156">
        <f>ROUND(E14*N14,5)</f>
        <v>0</v>
      </c>
      <c r="P14" s="156">
        <v>0</v>
      </c>
      <c r="Q14" s="156">
        <f>ROUND(E14*P14,5)</f>
        <v>0</v>
      </c>
      <c r="R14" s="156"/>
      <c r="S14" s="156"/>
      <c r="T14" s="157">
        <v>0</v>
      </c>
      <c r="U14" s="156">
        <f>ROUND(E14*T14,2)</f>
        <v>0</v>
      </c>
      <c r="V14" s="146"/>
      <c r="W14" s="146"/>
      <c r="X14" s="146"/>
      <c r="Y14" s="146"/>
      <c r="Z14" s="146"/>
      <c r="AA14" s="146"/>
      <c r="AB14" s="146"/>
      <c r="AC14" s="146"/>
      <c r="AD14" s="146"/>
      <c r="AE14" s="146" t="s">
        <v>81</v>
      </c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47">
        <v>6</v>
      </c>
      <c r="B15" s="153" t="s">
        <v>90</v>
      </c>
      <c r="C15" s="186" t="s">
        <v>91</v>
      </c>
      <c r="D15" s="155" t="s">
        <v>80</v>
      </c>
      <c r="E15" s="161">
        <v>1</v>
      </c>
      <c r="F15" s="163">
        <f>H15+J15</f>
        <v>0</v>
      </c>
      <c r="G15" s="164">
        <f>ROUND(E15*F15,2)</f>
        <v>0</v>
      </c>
      <c r="H15" s="164"/>
      <c r="I15" s="164">
        <f>ROUND(E15*H15,2)</f>
        <v>0</v>
      </c>
      <c r="J15" s="164"/>
      <c r="K15" s="164">
        <f>ROUND(E15*J15,2)</f>
        <v>0</v>
      </c>
      <c r="L15" s="164">
        <v>21</v>
      </c>
      <c r="M15" s="164">
        <f>G15*(1+L15/100)</f>
        <v>0</v>
      </c>
      <c r="N15" s="156">
        <v>0</v>
      </c>
      <c r="O15" s="156">
        <f>ROUND(E15*N15,5)</f>
        <v>0</v>
      </c>
      <c r="P15" s="156">
        <v>0</v>
      </c>
      <c r="Q15" s="156">
        <f>ROUND(E15*P15,5)</f>
        <v>0</v>
      </c>
      <c r="R15" s="156"/>
      <c r="S15" s="156"/>
      <c r="T15" s="157">
        <v>0</v>
      </c>
      <c r="U15" s="156">
        <f>ROUND(E15*T15,2)</f>
        <v>0</v>
      </c>
      <c r="V15" s="146"/>
      <c r="W15" s="146"/>
      <c r="X15" s="146"/>
      <c r="Y15" s="146"/>
      <c r="Z15" s="146"/>
      <c r="AA15" s="146"/>
      <c r="AB15" s="146"/>
      <c r="AC15" s="146"/>
      <c r="AD15" s="146"/>
      <c r="AE15" s="146" t="s">
        <v>81</v>
      </c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74">
        <v>7</v>
      </c>
      <c r="B16" s="175" t="s">
        <v>92</v>
      </c>
      <c r="C16" s="188" t="s">
        <v>93</v>
      </c>
      <c r="D16" s="176" t="s">
        <v>80</v>
      </c>
      <c r="E16" s="177">
        <v>1</v>
      </c>
      <c r="F16" s="178">
        <f>H16+J16</f>
        <v>0</v>
      </c>
      <c r="G16" s="179">
        <f>ROUND(E16*F16,2)</f>
        <v>0</v>
      </c>
      <c r="H16" s="179"/>
      <c r="I16" s="179">
        <f>ROUND(E16*H16,2)</f>
        <v>0</v>
      </c>
      <c r="J16" s="179"/>
      <c r="K16" s="179">
        <f>ROUND(E16*J16,2)</f>
        <v>0</v>
      </c>
      <c r="L16" s="179">
        <v>21</v>
      </c>
      <c r="M16" s="179">
        <f>G16*(1+L16/100)</f>
        <v>0</v>
      </c>
      <c r="N16" s="180">
        <v>0</v>
      </c>
      <c r="O16" s="180">
        <f>ROUND(E16*N16,5)</f>
        <v>0</v>
      </c>
      <c r="P16" s="180">
        <v>0</v>
      </c>
      <c r="Q16" s="180">
        <f>ROUND(E16*P16,5)</f>
        <v>0</v>
      </c>
      <c r="R16" s="180"/>
      <c r="S16" s="180"/>
      <c r="T16" s="181">
        <v>0</v>
      </c>
      <c r="U16" s="180">
        <f>ROUND(E16*T16,2)</f>
        <v>0</v>
      </c>
      <c r="V16" s="146"/>
      <c r="W16" s="146"/>
      <c r="X16" s="146"/>
      <c r="Y16" s="146"/>
      <c r="Z16" s="146"/>
      <c r="AA16" s="146"/>
      <c r="AB16" s="146"/>
      <c r="AC16" s="146"/>
      <c r="AD16" s="146"/>
      <c r="AE16" s="146" t="s">
        <v>81</v>
      </c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31" x14ac:dyDescent="0.2">
      <c r="A17" s="194"/>
      <c r="B17" s="7" t="s">
        <v>94</v>
      </c>
      <c r="C17" s="189" t="s">
        <v>94</v>
      </c>
      <c r="D17" s="194"/>
      <c r="E17" s="194"/>
      <c r="F17" s="6"/>
      <c r="G17" s="194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AC17">
        <v>12</v>
      </c>
      <c r="AD17">
        <v>21</v>
      </c>
    </row>
    <row r="18" spans="1:31" x14ac:dyDescent="0.2">
      <c r="A18" s="182"/>
      <c r="B18" s="183" t="s">
        <v>28</v>
      </c>
      <c r="C18" s="190" t="s">
        <v>94</v>
      </c>
      <c r="D18" s="184"/>
      <c r="E18" s="184"/>
      <c r="F18" s="184"/>
      <c r="G18" s="185">
        <f>G8+G12</f>
        <v>0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C18">
        <f>SUMIF(L7:L16,AC17,G7:G16)</f>
        <v>0</v>
      </c>
      <c r="AD18">
        <f>SUMIF(L7:L16,AD17,G7:G16)</f>
        <v>0</v>
      </c>
      <c r="AE18" t="s">
        <v>95</v>
      </c>
    </row>
    <row r="19" spans="1:31" x14ac:dyDescent="0.2">
      <c r="A19" s="194"/>
      <c r="B19" s="7" t="s">
        <v>94</v>
      </c>
      <c r="C19" s="189" t="s">
        <v>94</v>
      </c>
      <c r="D19" s="194"/>
      <c r="E19" s="194"/>
      <c r="F19" s="6"/>
      <c r="G19" s="194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">
      <c r="A20" s="194"/>
      <c r="B20" s="7" t="s">
        <v>94</v>
      </c>
      <c r="C20" s="189" t="s">
        <v>94</v>
      </c>
      <c r="D20" s="194"/>
      <c r="E20" s="194"/>
      <c r="F20" s="6"/>
      <c r="G20" s="194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">
      <c r="A21" s="263" t="s">
        <v>96</v>
      </c>
      <c r="B21" s="263"/>
      <c r="C21" s="264"/>
      <c r="D21" s="194"/>
      <c r="E21" s="194"/>
      <c r="F21" s="6"/>
      <c r="G21" s="194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">
      <c r="A22" s="244"/>
      <c r="B22" s="245"/>
      <c r="C22" s="246"/>
      <c r="D22" s="245"/>
      <c r="E22" s="245"/>
      <c r="F22" s="245"/>
      <c r="G22" s="247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E22" t="s">
        <v>97</v>
      </c>
    </row>
    <row r="23" spans="1:31" x14ac:dyDescent="0.2">
      <c r="A23" s="248"/>
      <c r="B23" s="249"/>
      <c r="C23" s="250"/>
      <c r="D23" s="249"/>
      <c r="E23" s="249"/>
      <c r="F23" s="249"/>
      <c r="G23" s="251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A24" s="248"/>
      <c r="B24" s="249"/>
      <c r="C24" s="250"/>
      <c r="D24" s="249"/>
      <c r="E24" s="249"/>
      <c r="F24" s="249"/>
      <c r="G24" s="251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31" x14ac:dyDescent="0.2">
      <c r="A25" s="248"/>
      <c r="B25" s="249"/>
      <c r="C25" s="250"/>
      <c r="D25" s="249"/>
      <c r="E25" s="249"/>
      <c r="F25" s="249"/>
      <c r="G25" s="251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31" x14ac:dyDescent="0.2">
      <c r="A26" s="252"/>
      <c r="B26" s="253"/>
      <c r="C26" s="254"/>
      <c r="D26" s="253"/>
      <c r="E26" s="253"/>
      <c r="F26" s="253"/>
      <c r="G26" s="255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31" x14ac:dyDescent="0.2">
      <c r="A27" s="6"/>
      <c r="B27" s="7"/>
      <c r="C27" s="189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31" x14ac:dyDescent="0.2">
      <c r="C28" s="191"/>
      <c r="AE28" t="s">
        <v>98</v>
      </c>
    </row>
  </sheetData>
  <sheetProtection algorithmName="SHA-512" hashValue="CgLjzlpvR4W3r2x3Rfi0dzQVR0sogwLR5okUsKiv831k4Jjt29QHaanT9TP4syijsnZOcp/In2Sl+WufEg+BwQ==" saltValue="7Kqf7L3fWJy9Wk/mgm1BOQ==" spinCount="100000" sheet="1" objects="1" scenarios="1"/>
  <mergeCells count="6">
    <mergeCell ref="A22:G26"/>
    <mergeCell ref="A1:G1"/>
    <mergeCell ref="C2:G2"/>
    <mergeCell ref="C3:G3"/>
    <mergeCell ref="C4:G4"/>
    <mergeCell ref="A21:C21"/>
  </mergeCells>
  <pageMargins left="0.39370078740157499" right="0.19685039370078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Čermák Tomáš</cp:lastModifiedBy>
  <cp:lastPrinted>2014-02-28T09:52:57Z</cp:lastPrinted>
  <dcterms:created xsi:type="dcterms:W3CDTF">2009-04-08T07:15:50Z</dcterms:created>
  <dcterms:modified xsi:type="dcterms:W3CDTF">2025-03-14T14:01:26Z</dcterms:modified>
</cp:coreProperties>
</file>